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 activeTab="1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J383" i="3"/>
  <c r="I383"/>
  <c r="H383"/>
  <c r="J384"/>
  <c r="I384"/>
  <c r="H384"/>
  <c r="J379"/>
  <c r="I379"/>
  <c r="H379"/>
  <c r="J367"/>
  <c r="J366" s="1"/>
  <c r="J359" s="1"/>
  <c r="I367"/>
  <c r="H367"/>
  <c r="J360"/>
  <c r="I360"/>
  <c r="H360"/>
  <c r="O47"/>
  <c r="O45" s="1"/>
  <c r="N47"/>
  <c r="N45" s="1"/>
  <c r="M47"/>
  <c r="O326"/>
  <c r="N326"/>
  <c r="M326"/>
  <c r="O165"/>
  <c r="O163" s="1"/>
  <c r="N165"/>
  <c r="M165"/>
  <c r="M163" s="1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31"/>
  <c r="M6"/>
  <c r="H366" l="1"/>
  <c r="H359" s="1"/>
  <c r="I366"/>
  <c r="I359" s="1"/>
  <c r="M26"/>
  <c r="N163"/>
  <c r="O71"/>
  <c r="O69" s="1"/>
  <c r="M71"/>
  <c r="M69" s="1"/>
  <c r="N71"/>
  <c r="N69" s="1"/>
  <c r="N26"/>
  <c r="O26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<sst xmlns="http://schemas.openxmlformats.org/spreadsheetml/2006/main" count="3439" uniqueCount="448">
  <si>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</si>
  <si>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</si>
  <si>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</si>
  <si>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</si>
  <si>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</si>
  <si>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</si>
  <si>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</si>
  <si>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</si>
  <si>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</si>
  <si>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</si>
  <si>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</si>
  <si>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</si>
  <si>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</si>
  <si>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</si>
  <si>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</si>
  <si>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</si>
  <si>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</si>
  <si>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</si>
  <si>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</si>
  <si>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</si>
  <si>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</si>
  <si>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</si>
  <si>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</si>
  <si>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</si>
  <si>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</si>
  <si>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</si>
  <si>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</si>
  <si>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</si>
  <si>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</si>
  <si>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</si>
  <si>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</si>
  <si>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</si>
  <si>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</si>
  <si>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</si>
  <si>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</si>
  <si>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</si>
  <si>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</si>
  <si>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</si>
  <si>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</si>
  <si>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</si>
  <si>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</si>
  <si>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</si>
  <si>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</si>
  <si>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</si>
  <si>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</si>
  <si>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</si>
  <si>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</si>
  <si>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</si>
  <si>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</si>
  <si>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</si>
  <si>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</si>
  <si>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</si>
  <si>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</si>
  <si>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</si>
  <si>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</si>
  <si>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</si>
  <si>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</si>
  <si>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</si>
  <si>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</si>
  <si>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</si>
  <si>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</si>
  <si>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</si>
  <si>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</si>
  <si>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</si>
  <si>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</si>
  <si>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</si>
  <si>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</si>
  <si>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</si>
  <si>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</si>
  <si>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</si>
  <si>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</si>
  <si>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</si>
  <si>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</si>
  <si>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</si>
  <si>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</si>
  <si>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</si>
  <si>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</si>
  <si>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</si>
  <si>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</si>
  <si>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</si>
  <si>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</si>
  <si>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</si>
  <si>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</si>
  <si>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</si>
  <si>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</si>
  <si>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</si>
  <si>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</si>
  <si>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</si>
  <si>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</si>
  <si>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</si>
  <si>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</si>
  <si>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</si>
  <si>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</si>
  <si>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</si>
  <si>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</si>
  <si>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</si>
  <si>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</si>
  <si>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</si>
  <si>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</si>
  <si>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</si>
  <si>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</si>
  <si>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</si>
  <si>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</si>
  <si>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</si>
  <si>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</si>
  <si>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</si>
  <si>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</si>
  <si>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</si>
  <si>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</si>
  <si>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</si>
  <si>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</si>
  <si>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</si>
  <si>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</si>
  <si>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</si>
  <si>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</si>
  <si>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</si>
  <si>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</si>
  <si>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</si>
  <si>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</si>
  <si>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</si>
  <si>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</si>
  <si>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</si>
  <si>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</si>
  <si>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</si>
  <si>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</si>
  <si>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</si>
  <si>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</si>
  <si>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</si>
  <si>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</si>
  <si>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</si>
  <si>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</si>
  <si>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</si>
  <si>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</si>
  <si>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</si>
  <si>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</si>
  <si>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</si>
  <si>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</si>
  <si>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</si>
  <si>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</si>
  <si>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</si>
  <si>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</si>
  <si>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</si>
  <si>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</si>
  <si>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</si>
  <si>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</si>
  <si>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</si>
  <si>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</si>
  <si>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</si>
  <si>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</si>
  <si>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</si>
  <si>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</si>
  <si>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</si>
  <si>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</si>
  <si>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</si>
  <si>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</si>
  <si>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</si>
  <si>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</si>
  <si>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</si>
  <si>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</si>
  <si>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</si>
  <si>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</si>
  <si>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</si>
  <si>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</si>
  <si>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</si>
  <si>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</si>
  <si>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</si>
  <si>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</si>
  <si>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</si>
  <si>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</si>
  <si>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</si>
  <si>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</si>
  <si>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</si>
  <si>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</si>
  <si>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</si>
  <si>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</si>
  <si>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</si>
  <si>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</si>
  <si>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</si>
  <si>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</si>
  <si>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</si>
  <si>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</si>
  <si>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</si>
  <si>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</si>
  <si>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</si>
  <si>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</si>
  <si>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</si>
  <si>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</si>
  <si>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</si>
  <si>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</si>
  <si>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</si>
  <si>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</si>
  <si>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</si>
  <si>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</si>
  <si>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</si>
  <si>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</si>
  <si>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</si>
  <si>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</si>
  <si>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</si>
  <si>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</si>
  <si>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</si>
  <si>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</si>
  <si>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</si>
  <si>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</si>
  <si>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</si>
  <si>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</si>
  <si>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</si>
  <si>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</si>
  <si>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</si>
  <si>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</si>
  <si>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</si>
  <si>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</si>
  <si>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</si>
  <si>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</si>
  <si>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</si>
  <si>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</si>
  <si>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</si>
  <si>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</si>
  <si>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</si>
  <si>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</si>
  <si>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</si>
  <si>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</si>
  <si>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</si>
  <si>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</si>
  <si>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</si>
  <si>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</si>
  <si>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</si>
  <si>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</si>
  <si>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</si>
  <si>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</si>
  <si>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</si>
  <si>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</si>
  <si>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</si>
  <si>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</si>
  <si>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</si>
  <si>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</si>
  <si>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</si>
  <si>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</si>
  <si>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</si>
  <si>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</si>
  <si>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</si>
  <si>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</si>
  <si>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</si>
  <si>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</si>
  <si>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</si>
  <si>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</si>
  <si>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</si>
  <si>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</si>
  <si>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</si>
  <si>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</si>
  <si>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</si>
  <si>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</si>
  <si>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</si>
  <si>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</si>
  <si>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</si>
  <si>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</si>
  <si>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</si>
  <si>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</si>
  <si>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</si>
  <si>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</si>
  <si>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</si>
  <si>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</si>
  <si>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</si>
  <si>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</si>
  <si>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</si>
  <si>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</si>
  <si>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</si>
  <si>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</si>
  <si>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</si>
  <si>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</si>
  <si>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</si>
  <si>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</si>
  <si>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</si>
  <si>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</si>
  <si>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</si>
  <si>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</si>
  <si>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</si>
  <si>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</si>
  <si>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</si>
  <si>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</si>
  <si>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</si>
  <si>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</si>
  <si>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</si>
  <si>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</si>
  <si>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</si>
  <si>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</si>
  <si>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</si>
  <si>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</si>
  <si>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</si>
  <si>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</si>
  <si>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</si>
  <si>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</si>
  <si>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</si>
  <si>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</si>
  <si>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</si>
  <si>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</si>
  <si>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</si>
  <si>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</si>
  <si>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</si>
  <si>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</si>
  <si>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</si>
  <si>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</si>
  <si>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</si>
  <si>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</si>
  <si>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</si>
  <si>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</si>
  <si>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</si>
  <si>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</si>
  <si>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</si>
  <si>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</si>
  <si>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</si>
  <si>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</si>
  <si>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</si>
  <si>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</si>
  <si>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</si>
  <si>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</si>
  <si>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</si>
  <si>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</si>
  <si>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</si>
  <si>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</si>
  <si>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</si>
  <si>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</si>
  <si>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</si>
  <si>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</si>
  <si>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</si>
  <si>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</si>
  <si>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</si>
  <si>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</si>
  <si>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</si>
  <si>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</si>
  <si>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</si>
  <si>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</si>
  <si>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</si>
  <si>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</si>
  <si>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</si>
  <si>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</si>
  <si>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</si>
  <si>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</si>
  <si>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</si>
  <si>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</si>
  <si>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</si>
  <si>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</si>
  <si>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</si>
  <si>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</si>
  <si>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</si>
  <si>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</si>
  <si>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</si>
  <si>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</si>
  <si>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</si>
  <si>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</si>
  <si>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</si>
  <si>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</si>
  <si>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</si>
  <si>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</si>
  <si>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</si>
  <si>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</si>
  <si>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</si>
  <si>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</si>
  <si>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</si>
  <si>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</si>
  <si>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</si>
  <si>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</si>
  <si>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</si>
  <si>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</si>
  <si>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</si>
  <si>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</si>
  <si>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</si>
  <si>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</si>
  <si>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</si>
  <si>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</si>
  <si>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</si>
  <si>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</si>
  <si>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</si>
  <si>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</si>
  <si>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</si>
  <si>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</si>
  <si>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</si>
  <si>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</si>
  <si>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</si>
  <si>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</si>
  <si>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</si>
  <si>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</si>
  <si>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</si>
  <si>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</si>
  <si>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</si>
  <si>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</si>
  <si>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</si>
  <si>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</si>
  <si>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</si>
  <si>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</si>
  <si>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</si>
  <si>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</si>
  <si>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</si>
  <si>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</si>
  <si>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</si>
  <si>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</si>
  <si>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</si>
  <si>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</si>
  <si>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</si>
  <si>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</si>
  <si>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</si>
  <si>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</si>
  <si>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</si>
  <si>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</si>
  <si>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</si>
  <si>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</si>
  <si>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</si>
  <si>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</si>
  <si>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</si>
  <si>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</si>
  <si>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</si>
  <si>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</si>
  <si>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</si>
  <si>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</si>
  <si>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</si>
  <si>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</si>
  <si>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</si>
  <si>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</si>
  <si>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</si>
  <si>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</si>
  <si>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</si>
  <si>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</si>
  <si>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</si>
  <si>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</si>
  <si>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</si>
  <si>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Начальник</t>
  </si>
  <si>
    <t>муниципального казенного учреждения</t>
  </si>
  <si>
    <t>"Отдел образования Железнодорожного района города Ростова-на-Дону"</t>
  </si>
  <si>
    <t>Л.Г.Захарова</t>
  </si>
  <si>
    <t>"_____" ______________ 2022 г.</t>
  </si>
  <si>
    <t>Заведующий</t>
  </si>
  <si>
    <t>МБДОУ № 2</t>
  </si>
  <si>
    <t>М.В. Петрова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</si>
  <si>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</si>
  <si>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</si>
  <si>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</si>
  <si>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</si>
  <si>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</si>
  <si>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</si>
  <si>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</si>
  <si>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заведующий</t>
  </si>
  <si>
    <t>Петрова М.В.</t>
  </si>
  <si>
    <t>главный бухгалтер</t>
  </si>
  <si>
    <t>Богачкова С.О.</t>
  </si>
  <si>
    <t>907</t>
  </si>
  <si>
    <t>383</t>
  </si>
  <si>
    <t>603Х1154</t>
  </si>
  <si>
    <r>
      <t>от "</t>
    </r>
    <r>
      <rPr>
        <u/>
        <sz val="10"/>
        <rFont val="Times New Roman"/>
        <family val="1"/>
        <charset val="204"/>
      </rPr>
      <t>31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марта </t>
    </r>
    <r>
      <rPr>
        <sz val="10"/>
        <rFont val="Times New Roman"/>
        <family val="1"/>
        <charset val="204"/>
      </rPr>
      <t xml:space="preserve"> 2022 г.</t>
    </r>
  </si>
  <si>
    <t>31.03.2022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</si>
</sst>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2" borderId="3" xfId="0" applyNumberFormat="1" applyFont="1" applyFill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workbookViewId="0">
      <selection activeCell="C12" sqref="C12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20"/>
      <c r="L1" s="120"/>
      <c r="M1" s="120"/>
      <c r="N1" s="120"/>
      <c r="O1" s="120"/>
    </row>
    <row r="2" spans="1:15" ht="13.15" customHeight="1">
      <c r="K2" s="120"/>
      <c r="L2" s="120"/>
      <c r="M2" s="120"/>
      <c r="N2" s="120"/>
      <c r="O2" s="120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4"/>
      <c r="L4" s="105"/>
      <c r="M4" s="105"/>
      <c r="N4" s="105"/>
      <c r="O4" s="106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05"/>
      <c r="L5" s="105"/>
      <c r="M5" s="105"/>
      <c r="N5" s="105"/>
      <c r="O5" s="106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07" t="s">
        <v>282</v>
      </c>
      <c r="B8" s="108"/>
      <c r="C8" s="29"/>
      <c r="D8" s="29"/>
      <c r="E8" s="29"/>
      <c r="F8" s="29"/>
      <c r="G8" s="107"/>
      <c r="H8" s="108"/>
      <c r="I8" s="29"/>
      <c r="J8" s="29"/>
      <c r="K8" s="29"/>
      <c r="L8" s="29"/>
      <c r="M8" s="109" t="s">
        <v>285</v>
      </c>
      <c r="N8" s="110"/>
      <c r="O8" s="110"/>
    </row>
    <row r="9" spans="1:15">
      <c r="A9" s="107"/>
      <c r="B9" s="108"/>
      <c r="C9" s="29"/>
      <c r="D9" s="29"/>
      <c r="E9" s="29"/>
      <c r="F9" s="29"/>
      <c r="G9" s="107"/>
      <c r="H9" s="108"/>
      <c r="I9" s="29"/>
      <c r="J9" s="29"/>
      <c r="K9" s="29"/>
      <c r="L9" s="29"/>
      <c r="M9" s="29"/>
      <c r="N9" s="107"/>
      <c r="O9" s="108"/>
    </row>
    <row r="10" spans="1:15">
      <c r="A10" s="111" t="s">
        <v>424</v>
      </c>
      <c r="B10" s="112"/>
      <c r="C10" s="29"/>
      <c r="D10" s="29"/>
      <c r="E10" s="29"/>
      <c r="F10" s="29"/>
      <c r="G10" s="107"/>
      <c r="H10" s="108"/>
      <c r="I10" s="29"/>
      <c r="J10" s="29"/>
      <c r="K10" s="29"/>
      <c r="L10" s="29"/>
      <c r="M10" s="111" t="s">
        <v>429</v>
      </c>
      <c r="N10" s="113"/>
      <c r="O10" s="113"/>
    </row>
    <row r="11" spans="1:15">
      <c r="A11" s="107" t="s">
        <v>283</v>
      </c>
      <c r="B11" s="108"/>
      <c r="C11" s="29"/>
      <c r="D11" s="29"/>
      <c r="E11" s="29"/>
      <c r="F11" s="29"/>
      <c r="G11" s="109"/>
      <c r="H11" s="108"/>
      <c r="I11" s="29"/>
      <c r="J11" s="29"/>
      <c r="K11" s="29"/>
      <c r="L11" s="29"/>
      <c r="M11" s="109" t="s">
        <v>283</v>
      </c>
      <c r="N11" s="110"/>
      <c r="O11" s="110"/>
    </row>
    <row r="12" spans="1:15">
      <c r="A12" s="107"/>
      <c r="B12" s="108"/>
      <c r="C12" s="29"/>
      <c r="D12" s="29"/>
      <c r="E12" s="29"/>
      <c r="F12" s="29"/>
      <c r="G12" s="107"/>
      <c r="H12" s="108"/>
      <c r="I12" s="29"/>
      <c r="J12" s="29"/>
      <c r="K12" s="29"/>
      <c r="L12" s="29"/>
      <c r="M12" s="29"/>
      <c r="N12" s="107"/>
      <c r="O12" s="108"/>
    </row>
    <row r="13" spans="1:15">
      <c r="A13" s="109" t="s">
        <v>425</v>
      </c>
      <c r="B13" s="108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5" t="s">
        <v>426</v>
      </c>
      <c r="B14" s="115"/>
      <c r="C14" s="29"/>
      <c r="D14" s="29"/>
      <c r="E14" s="29"/>
      <c r="F14" s="29"/>
      <c r="G14" s="109"/>
      <c r="H14" s="108"/>
      <c r="I14" s="29"/>
      <c r="J14" s="29"/>
      <c r="K14" s="29"/>
      <c r="L14" s="29"/>
      <c r="M14" s="111" t="s">
        <v>430</v>
      </c>
      <c r="N14" s="114"/>
      <c r="O14" s="114"/>
    </row>
    <row r="15" spans="1:15">
      <c r="A15" s="109" t="s">
        <v>286</v>
      </c>
      <c r="B15" s="108"/>
      <c r="C15" s="29"/>
      <c r="D15" s="29"/>
      <c r="E15" s="29"/>
      <c r="F15" s="29"/>
      <c r="G15" s="109"/>
      <c r="H15" s="108"/>
      <c r="I15" s="29"/>
      <c r="J15" s="29"/>
      <c r="K15" s="29"/>
      <c r="L15" s="29"/>
      <c r="M15" s="109" t="s">
        <v>286</v>
      </c>
      <c r="N15" s="110"/>
      <c r="O15" s="110"/>
    </row>
    <row r="16" spans="1:15">
      <c r="A16" s="107"/>
      <c r="B16" s="108"/>
      <c r="C16" s="29"/>
      <c r="D16" s="29"/>
      <c r="E16" s="29"/>
      <c r="F16" s="29"/>
      <c r="G16" s="107"/>
      <c r="H16" s="108"/>
      <c r="I16" s="29"/>
      <c r="J16" s="29"/>
      <c r="K16" s="29"/>
      <c r="L16" s="29"/>
      <c r="M16" s="29"/>
      <c r="N16" s="107"/>
      <c r="O16" s="108"/>
    </row>
    <row r="17" spans="1:15">
      <c r="A17" s="8" t="s">
        <v>289</v>
      </c>
      <c r="B17" s="71" t="s">
        <v>427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71" t="s">
        <v>431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09" t="s">
        <v>428</v>
      </c>
      <c r="B20" s="108"/>
      <c r="C20" s="29"/>
      <c r="D20" s="29"/>
      <c r="E20" s="29"/>
      <c r="F20" s="29"/>
      <c r="G20" s="109"/>
      <c r="H20" s="108"/>
      <c r="I20" s="29"/>
      <c r="J20" s="29"/>
      <c r="K20" s="29"/>
      <c r="L20" s="29"/>
      <c r="M20" s="109" t="s">
        <v>428</v>
      </c>
      <c r="N20" s="108"/>
      <c r="O20" s="110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21" t="s">
        <v>421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0"/>
    </row>
    <row r="25" spans="1:15" ht="15.75">
      <c r="A25" s="121" t="s">
        <v>422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3"/>
    </row>
    <row r="27" spans="1:15">
      <c r="A27" s="11"/>
      <c r="B27" s="116"/>
      <c r="C27" s="116"/>
      <c r="D27" s="116"/>
      <c r="E27" s="117" t="s">
        <v>446</v>
      </c>
      <c r="F27" s="117"/>
      <c r="G27" s="117"/>
      <c r="H27" s="117"/>
      <c r="I27" s="11"/>
      <c r="J27" s="11"/>
      <c r="K27" s="11"/>
      <c r="L27" s="11"/>
      <c r="M27" s="11"/>
      <c r="N27" s="12" t="s">
        <v>292</v>
      </c>
      <c r="O27" s="13" t="s">
        <v>447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03">
        <v>60315555</v>
      </c>
    </row>
    <row r="29" spans="1:15">
      <c r="A29" s="14" t="s">
        <v>295</v>
      </c>
      <c r="B29" s="118" t="s">
        <v>423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"/>
      <c r="N29" s="12" t="s">
        <v>296</v>
      </c>
      <c r="O29" s="15" t="s">
        <v>443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445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432</v>
      </c>
    </row>
    <row r="32" spans="1:15">
      <c r="A32" s="14" t="s">
        <v>298</v>
      </c>
      <c r="B32" s="119" t="s">
        <v>434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"/>
      <c r="N32" s="12" t="s">
        <v>299</v>
      </c>
      <c r="O32" s="15" t="s">
        <v>433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444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  <mergeCell ref="N16:O16"/>
    <mergeCell ref="A12:B12"/>
    <mergeCell ref="G12:H12"/>
    <mergeCell ref="N12:O12"/>
    <mergeCell ref="A13:B13"/>
    <mergeCell ref="G14:H14"/>
    <mergeCell ref="M14:O14"/>
    <mergeCell ref="A14:B14"/>
    <mergeCell ref="A10:B10"/>
    <mergeCell ref="G10:H10"/>
    <mergeCell ref="M10:O10"/>
    <mergeCell ref="A11:B11"/>
    <mergeCell ref="G11:H11"/>
    <mergeCell ref="M11:O11"/>
    <mergeCell ref="K4:O5"/>
    <mergeCell ref="A8:B8"/>
    <mergeCell ref="G8:H8"/>
    <mergeCell ref="M8:O8"/>
    <mergeCell ref="A9:B9"/>
    <mergeCell ref="G9:H9"/>
    <mergeCell ref="N9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tabSelected="1" topLeftCell="A6" zoomScale="80" zoomScaleNormal="80" workbookViewId="0">
      <selection activeCell="B6" sqref="B6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6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2"/>
      <c r="N1" s="72"/>
      <c r="O1" s="72"/>
    </row>
    <row r="2" spans="1:15" ht="14.25">
      <c r="A2" s="124" t="s">
        <v>284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3"/>
      <c r="N3" s="73"/>
      <c r="O3" s="73"/>
    </row>
    <row r="4" spans="1:15" ht="12.75">
      <c r="A4" s="126" t="s">
        <v>0</v>
      </c>
      <c r="B4" s="126" t="s">
        <v>1</v>
      </c>
      <c r="C4" s="128" t="s">
        <v>301</v>
      </c>
      <c r="D4" s="126" t="s">
        <v>2</v>
      </c>
      <c r="E4" s="126" t="s">
        <v>3</v>
      </c>
      <c r="F4" s="126" t="s">
        <v>4</v>
      </c>
      <c r="G4" s="126" t="s">
        <v>5</v>
      </c>
      <c r="H4" s="126" t="s">
        <v>6</v>
      </c>
      <c r="I4" s="126" t="s">
        <v>7</v>
      </c>
      <c r="J4" s="126" t="s">
        <v>8</v>
      </c>
      <c r="K4" s="130" t="s">
        <v>9</v>
      </c>
      <c r="L4" s="130" t="s">
        <v>10</v>
      </c>
      <c r="M4" s="130" t="s">
        <v>307</v>
      </c>
      <c r="N4" s="131"/>
      <c r="O4" s="131"/>
    </row>
    <row r="5" spans="1:15" ht="71.099999999999994" customHeight="1">
      <c r="A5" s="127"/>
      <c r="B5" s="127"/>
      <c r="C5" s="129"/>
      <c r="D5" s="127"/>
      <c r="E5" s="127"/>
      <c r="F5" s="127"/>
      <c r="G5" s="127"/>
      <c r="H5" s="127"/>
      <c r="I5" s="127"/>
      <c r="J5" s="127"/>
      <c r="K5" s="127"/>
      <c r="L5" s="127"/>
      <c r="M5" s="70" t="s">
        <v>435</v>
      </c>
      <c r="N5" s="70" t="s">
        <v>436</v>
      </c>
      <c r="O5" s="70" t="s">
        <v>437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8">
        <f>SUM(M8+M9+M10+M11+M12+M13+M14+M15)</f>
        <v>2656759.64</v>
      </c>
      <c r="N6" s="74"/>
      <c r="O6" s="74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2"/>
      <c r="N7" s="83"/>
      <c r="O7" s="25"/>
    </row>
    <row r="8" spans="1:15" s="45" customFormat="1" ht="12.75">
      <c r="A8" s="84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2"/>
      <c r="N8" s="85" t="s">
        <v>303</v>
      </c>
      <c r="O8" s="88" t="s">
        <v>303</v>
      </c>
    </row>
    <row r="9" spans="1:15" s="45" customFormat="1" ht="12.75">
      <c r="A9" s="84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2">
        <v>14056.21</v>
      </c>
      <c r="N9" s="85" t="s">
        <v>303</v>
      </c>
      <c r="O9" s="88" t="s">
        <v>303</v>
      </c>
    </row>
    <row r="10" spans="1:15" s="45" customFormat="1" ht="25.5">
      <c r="A10" s="84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2">
        <v>663483.88</v>
      </c>
      <c r="N10" s="85" t="s">
        <v>303</v>
      </c>
      <c r="O10" s="88" t="s">
        <v>303</v>
      </c>
    </row>
    <row r="11" spans="1:15" s="45" customFormat="1" ht="12.75">
      <c r="A11" s="84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2"/>
      <c r="N11" s="85" t="s">
        <v>303</v>
      </c>
      <c r="O11" s="88" t="s">
        <v>303</v>
      </c>
    </row>
    <row r="12" spans="1:15" s="45" customFormat="1" ht="12.75">
      <c r="A12" s="84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2"/>
      <c r="N12" s="85" t="s">
        <v>303</v>
      </c>
      <c r="O12" s="88" t="s">
        <v>303</v>
      </c>
    </row>
    <row r="13" spans="1:15" s="45" customFormat="1" ht="12.75">
      <c r="A13" s="84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2"/>
      <c r="N13" s="85" t="s">
        <v>303</v>
      </c>
      <c r="O13" s="88" t="s">
        <v>303</v>
      </c>
    </row>
    <row r="14" spans="1:15" s="45" customFormat="1" ht="12.75">
      <c r="A14" s="84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2"/>
      <c r="N14" s="85" t="s">
        <v>303</v>
      </c>
      <c r="O14" s="88" t="s">
        <v>303</v>
      </c>
    </row>
    <row r="15" spans="1:15" s="45" customFormat="1" ht="63.75">
      <c r="A15" s="84" t="s">
        <v>418</v>
      </c>
      <c r="B15" s="86"/>
      <c r="C15" s="87" t="s">
        <v>303</v>
      </c>
      <c r="D15" s="87" t="s">
        <v>303</v>
      </c>
      <c r="E15" s="87" t="s">
        <v>303</v>
      </c>
      <c r="F15" s="87" t="s">
        <v>31</v>
      </c>
      <c r="G15" s="87" t="s">
        <v>417</v>
      </c>
      <c r="H15" s="87" t="s">
        <v>303</v>
      </c>
      <c r="I15" s="63" t="s">
        <v>16</v>
      </c>
      <c r="J15" s="87" t="s">
        <v>37</v>
      </c>
      <c r="K15" s="87" t="s">
        <v>303</v>
      </c>
      <c r="L15" s="87" t="s">
        <v>303</v>
      </c>
      <c r="M15" s="82">
        <v>1979219.55</v>
      </c>
      <c r="N15" s="82"/>
      <c r="O15" s="82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8"/>
      <c r="N16" s="78"/>
      <c r="O16" s="78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2"/>
      <c r="N17" s="82"/>
      <c r="O17" s="82"/>
    </row>
    <row r="18" spans="1:15" s="45" customFormat="1" ht="12.75">
      <c r="A18" s="84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2"/>
      <c r="N18" s="85" t="s">
        <v>303</v>
      </c>
      <c r="O18" s="88" t="s">
        <v>303</v>
      </c>
    </row>
    <row r="19" spans="1:15" s="45" customFormat="1" ht="12.75">
      <c r="A19" s="84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2"/>
      <c r="N19" s="85" t="s">
        <v>303</v>
      </c>
      <c r="O19" s="88" t="s">
        <v>303</v>
      </c>
    </row>
    <row r="20" spans="1:15" s="45" customFormat="1" ht="25.5">
      <c r="A20" s="84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2"/>
      <c r="N20" s="85" t="s">
        <v>303</v>
      </c>
      <c r="O20" s="88" t="s">
        <v>303</v>
      </c>
    </row>
    <row r="21" spans="1:15" s="45" customFormat="1" ht="12.75">
      <c r="A21" s="84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2"/>
      <c r="N21" s="85" t="s">
        <v>303</v>
      </c>
      <c r="O21" s="88" t="s">
        <v>303</v>
      </c>
    </row>
    <row r="22" spans="1:15" s="45" customFormat="1" ht="12.75">
      <c r="A22" s="84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2"/>
      <c r="N22" s="85" t="s">
        <v>303</v>
      </c>
      <c r="O22" s="88" t="s">
        <v>303</v>
      </c>
    </row>
    <row r="23" spans="1:15" s="45" customFormat="1" ht="12.75">
      <c r="A23" s="84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2"/>
      <c r="N23" s="85" t="s">
        <v>303</v>
      </c>
      <c r="O23" s="88" t="s">
        <v>303</v>
      </c>
    </row>
    <row r="24" spans="1:15" s="45" customFormat="1" ht="12.75">
      <c r="A24" s="84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2"/>
      <c r="N24" s="85" t="s">
        <v>303</v>
      </c>
      <c r="O24" s="88" t="s">
        <v>303</v>
      </c>
    </row>
    <row r="25" spans="1:15" s="45" customFormat="1" ht="63.75">
      <c r="A25" s="84" t="s">
        <v>418</v>
      </c>
      <c r="B25" s="86"/>
      <c r="C25" s="87" t="s">
        <v>303</v>
      </c>
      <c r="D25" s="87" t="s">
        <v>303</v>
      </c>
      <c r="E25" s="87" t="s">
        <v>303</v>
      </c>
      <c r="F25" s="87" t="s">
        <v>31</v>
      </c>
      <c r="G25" s="87" t="s">
        <v>417</v>
      </c>
      <c r="H25" s="87" t="s">
        <v>303</v>
      </c>
      <c r="I25" s="63" t="s">
        <v>16</v>
      </c>
      <c r="J25" s="87" t="s">
        <v>37</v>
      </c>
      <c r="K25" s="87" t="s">
        <v>303</v>
      </c>
      <c r="L25" s="87" t="s">
        <v>303</v>
      </c>
      <c r="M25" s="82"/>
      <c r="N25" s="82"/>
      <c r="O25" s="82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9">
        <f>SUM(M28+M31+M39+M45)</f>
        <v>44709700</v>
      </c>
      <c r="N26" s="79">
        <f t="shared" ref="N26:O26" si="0">SUM(N28+N31+N39+N45)</f>
        <v>46508900</v>
      </c>
      <c r="O26" s="79">
        <f t="shared" si="0"/>
        <v>47694900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80"/>
      <c r="N27" s="80"/>
      <c r="O27" s="80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80"/>
      <c r="N28" s="80"/>
      <c r="O28" s="80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80"/>
      <c r="N29" s="80"/>
      <c r="O29" s="80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80"/>
      <c r="N30" s="80"/>
      <c r="O30" s="80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80">
        <f>SUM(M33+M34+M35+M36+M37+M38)</f>
        <v>44528700</v>
      </c>
      <c r="N31" s="80">
        <f t="shared" ref="N31:O31" si="1">SUM(N33+N34+N35+N36+N37+N38)</f>
        <v>46327900</v>
      </c>
      <c r="O31" s="80">
        <f t="shared" si="1"/>
        <v>47513900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80"/>
      <c r="N32" s="80"/>
      <c r="O32" s="80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80">
        <v>39285400</v>
      </c>
      <c r="N33" s="80">
        <v>41084600</v>
      </c>
      <c r="O33" s="80">
        <v>42270600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80">
        <v>1400000</v>
      </c>
      <c r="N34" s="80">
        <v>1400000</v>
      </c>
      <c r="O34" s="80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80">
        <v>3843300</v>
      </c>
      <c r="N35" s="80">
        <v>3843300</v>
      </c>
      <c r="O35" s="80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80"/>
      <c r="N36" s="80"/>
      <c r="O36" s="80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80"/>
      <c r="N37" s="80"/>
      <c r="O37" s="80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80"/>
      <c r="N38" s="80"/>
      <c r="O38" s="80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80">
        <f>SUM(M41+M42+M43+M44)</f>
        <v>0</v>
      </c>
      <c r="N39" s="80">
        <f t="shared" ref="N39:O39" si="2">SUM(N41+N42+N43+N44)</f>
        <v>0</v>
      </c>
      <c r="O39" s="80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80"/>
      <c r="N40" s="80"/>
      <c r="O40" s="80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80"/>
      <c r="N41" s="80"/>
      <c r="O41" s="80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80"/>
      <c r="N42" s="80"/>
      <c r="O42" s="80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80"/>
      <c r="N43" s="80"/>
      <c r="O43" s="80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80"/>
      <c r="N44" s="80"/>
      <c r="O44" s="80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80">
        <f>SUM(M47+M61+M62)</f>
        <v>181000</v>
      </c>
      <c r="N45" s="80">
        <f t="shared" ref="N45:O45" si="3">SUM(N47+N61+N62)</f>
        <v>181000</v>
      </c>
      <c r="O45" s="80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80"/>
      <c r="N46" s="80"/>
      <c r="O46" s="80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80">
        <f>SUM(M49+M50+M51+M52+M53+M54+M55+M56+M57+M58+M59+M60)</f>
        <v>181000</v>
      </c>
      <c r="N47" s="80">
        <f t="shared" ref="N47:O47" si="4">SUM(N49+N50+N51+N52+N53+N54+N55+N56+N57+N58+N59+N60)</f>
        <v>181000</v>
      </c>
      <c r="O47" s="80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80"/>
      <c r="N48" s="80"/>
      <c r="O48" s="80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80"/>
      <c r="N49" s="80"/>
      <c r="O49" s="80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80"/>
      <c r="N50" s="80"/>
      <c r="O50" s="80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80"/>
      <c r="N51" s="80"/>
      <c r="O51" s="80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80">
        <v>181000</v>
      </c>
      <c r="N52" s="80">
        <v>181000</v>
      </c>
      <c r="O52" s="80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80"/>
      <c r="N53" s="80"/>
      <c r="O53" s="80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80"/>
      <c r="N54" s="80"/>
      <c r="O54" s="80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80"/>
      <c r="N55" s="80"/>
      <c r="O55" s="80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80"/>
      <c r="N56" s="80"/>
      <c r="O56" s="80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80"/>
      <c r="N57" s="80"/>
      <c r="O57" s="80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80"/>
      <c r="N58" s="80"/>
      <c r="O58" s="80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80"/>
      <c r="N59" s="80"/>
      <c r="O59" s="80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80"/>
      <c r="N60" s="80"/>
      <c r="O60" s="80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80"/>
      <c r="N61" s="80"/>
      <c r="O61" s="80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80"/>
      <c r="N62" s="80"/>
      <c r="O62" s="80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80"/>
      <c r="N63" s="80"/>
      <c r="O63" s="80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80"/>
      <c r="N64" s="80"/>
      <c r="O64" s="80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80"/>
      <c r="N65" s="80"/>
      <c r="O65" s="80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80"/>
      <c r="N66" s="80"/>
      <c r="O66" s="80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80"/>
      <c r="N67" s="80"/>
      <c r="O67" s="80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80"/>
      <c r="N68" s="80"/>
      <c r="O68" s="80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9">
        <f>SUM(M71+M123+M163)</f>
        <v>47366459.640000001</v>
      </c>
      <c r="N69" s="79">
        <f t="shared" ref="N69:O69" si="5">SUM(N71+N123+N163)</f>
        <v>46508900</v>
      </c>
      <c r="O69" s="79">
        <f t="shared" si="5"/>
        <v>47694900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80"/>
      <c r="N70" s="80"/>
      <c r="O70" s="80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80">
        <f>SUM(M73+M100+M110)</f>
        <v>29029300</v>
      </c>
      <c r="N71" s="80">
        <f t="shared" ref="N71:O71" si="6">SUM(N73+N100+N110)</f>
        <v>30571000</v>
      </c>
      <c r="O71" s="80">
        <f t="shared" si="6"/>
        <v>31668200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80"/>
      <c r="N72" s="80"/>
      <c r="O72" s="80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80">
        <f>SUM(M75+M76+M77+M78+M79+M80+M81+M82+M83+M84)</f>
        <v>22344700</v>
      </c>
      <c r="N73" s="80">
        <f t="shared" ref="N73:O73" si="7">SUM(N75+N76+N77+N78+N79+N80+N81+N82+N83+N84)</f>
        <v>23528800</v>
      </c>
      <c r="O73" s="80">
        <f t="shared" si="7"/>
        <v>24371450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80"/>
      <c r="N74" s="80"/>
      <c r="O74" s="80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1">
        <v>700000</v>
      </c>
      <c r="N75" s="91">
        <v>700000</v>
      </c>
      <c r="O75" s="91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1"/>
      <c r="N76" s="81"/>
      <c r="O76" s="81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1"/>
      <c r="N77" s="81"/>
      <c r="O77" s="81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3">
        <v>18400000</v>
      </c>
      <c r="N78" s="93">
        <v>19684100</v>
      </c>
      <c r="O78" s="93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3">
        <v>2934400</v>
      </c>
      <c r="N79" s="93">
        <v>2934700</v>
      </c>
      <c r="O79" s="93">
        <v>2934750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7" t="s">
        <v>417</v>
      </c>
      <c r="H80" s="90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9"/>
      <c r="N80" s="89"/>
      <c r="O80" s="89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7" t="s">
        <v>417</v>
      </c>
      <c r="H81" s="90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1">
        <v>100000</v>
      </c>
      <c r="N81" s="81"/>
      <c r="O81" s="81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80"/>
      <c r="N82" s="80"/>
      <c r="O82" s="80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80"/>
      <c r="N83" s="80"/>
      <c r="O83" s="80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80">
        <f>SUM(M86+M87+M88+M89+M90+M91+M92+M93+M94+M95+M96+M97+M98+M99)</f>
        <v>210300</v>
      </c>
      <c r="N84" s="80">
        <f t="shared" ref="N84:O84" si="8">SUM(N86+N87+N88+N89+N90+N91+N92+N93+N94+N95+N96+N97+N98+N99)</f>
        <v>210000</v>
      </c>
      <c r="O84" s="80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80"/>
      <c r="N85" s="80"/>
      <c r="O85" s="80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80"/>
      <c r="N86" s="80"/>
      <c r="O86" s="80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1"/>
      <c r="N87" s="81"/>
      <c r="O87" s="81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1"/>
      <c r="N88" s="81"/>
      <c r="O88" s="81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1">
        <v>10000</v>
      </c>
      <c r="N89" s="81">
        <v>10000</v>
      </c>
      <c r="O89" s="81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1">
        <v>200000</v>
      </c>
      <c r="N90" s="81">
        <v>200000</v>
      </c>
      <c r="O90" s="81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7" t="s">
        <v>417</v>
      </c>
      <c r="H91" s="90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1"/>
      <c r="N91" s="81"/>
      <c r="O91" s="81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7" t="s">
        <v>417</v>
      </c>
      <c r="H92" s="90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1"/>
      <c r="N92" s="81"/>
      <c r="O92" s="81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1"/>
      <c r="N93" s="81"/>
      <c r="O93" s="81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1"/>
      <c r="N94" s="81"/>
      <c r="O94" s="81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1"/>
      <c r="N95" s="81"/>
      <c r="O95" s="81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1"/>
      <c r="N96" s="81"/>
      <c r="O96" s="81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1"/>
      <c r="N97" s="81"/>
      <c r="O97" s="81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7" t="s">
        <v>417</v>
      </c>
      <c r="H98" s="90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1">
        <v>300</v>
      </c>
      <c r="N98" s="81"/>
      <c r="O98" s="81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7" t="s">
        <v>417</v>
      </c>
      <c r="H99" s="90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1"/>
      <c r="N99" s="81"/>
      <c r="O99" s="81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80"/>
      <c r="N100" s="80"/>
      <c r="O100" s="80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80"/>
      <c r="N101" s="80"/>
      <c r="O101" s="80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1"/>
      <c r="N102" s="81"/>
      <c r="O102" s="81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1"/>
      <c r="N103" s="81"/>
      <c r="O103" s="81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1"/>
      <c r="N104" s="81"/>
      <c r="O104" s="81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1"/>
      <c r="N105" s="81"/>
      <c r="O105" s="81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1"/>
      <c r="N106" s="81"/>
      <c r="O106" s="81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1"/>
      <c r="N107" s="81"/>
      <c r="O107" s="81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1"/>
      <c r="N108" s="81"/>
      <c r="O108" s="81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7" t="s">
        <v>417</v>
      </c>
      <c r="H109" s="90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1"/>
      <c r="N109" s="81"/>
      <c r="O109" s="81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80">
        <f>SUM(M112)</f>
        <v>6684600</v>
      </c>
      <c r="N110" s="80">
        <f t="shared" ref="N110:O110" si="9">SUM(N112)</f>
        <v>7042200</v>
      </c>
      <c r="O110" s="80">
        <f t="shared" si="9"/>
        <v>7296750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80"/>
      <c r="N111" s="80"/>
      <c r="O111" s="80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80">
        <f>SUM(M114+M115+M116+M117+M118+M119+M120+M121+M122)</f>
        <v>6684600</v>
      </c>
      <c r="N112" s="80">
        <f t="shared" ref="N112:O112" si="10">SUM(N114+N115+N116+N117+N118+N119+N120+N121+N122)</f>
        <v>7042200</v>
      </c>
      <c r="O112" s="80">
        <f t="shared" si="10"/>
        <v>7296750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80"/>
      <c r="N113" s="80"/>
      <c r="O113" s="80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4">
        <v>211400</v>
      </c>
      <c r="N114" s="94">
        <v>211400</v>
      </c>
      <c r="O114" s="94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1"/>
      <c r="N115" s="81"/>
      <c r="O115" s="81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1"/>
      <c r="N116" s="81"/>
      <c r="O116" s="81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3">
        <v>5556800</v>
      </c>
      <c r="N117" s="93">
        <v>5944600</v>
      </c>
      <c r="O117" s="93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3">
        <v>886200</v>
      </c>
      <c r="N118" s="93">
        <v>886200</v>
      </c>
      <c r="O118" s="93">
        <v>886250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7" t="s">
        <v>417</v>
      </c>
      <c r="H119" s="90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1"/>
      <c r="N119" s="81"/>
      <c r="O119" s="81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7" t="s">
        <v>417</v>
      </c>
      <c r="H120" s="90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1">
        <v>30200</v>
      </c>
      <c r="N120" s="81"/>
      <c r="O120" s="81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80"/>
      <c r="N121" s="80"/>
      <c r="O121" s="80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80"/>
      <c r="N122" s="80"/>
      <c r="O122" s="80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80">
        <f>SUM(M125+M126+M127+M128+M129+M130+M131+M132+M133+M134+M135+M136+M137+M138+M139+M140+M141+M142+M143+M144+M145+M146+M147+M148+M149+M150+M151+M152+M153+M154+M155+M156+M157+M158+M159+M160+M161+M162)</f>
        <v>1218200</v>
      </c>
      <c r="N123" s="80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80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80"/>
      <c r="N124" s="80"/>
      <c r="O124" s="80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1">
        <v>38600</v>
      </c>
      <c r="N125" s="91">
        <v>38600</v>
      </c>
      <c r="O125" s="91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1"/>
      <c r="N126" s="81"/>
      <c r="O126" s="81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1"/>
      <c r="N127" s="81"/>
      <c r="O127" s="81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1"/>
      <c r="N128" s="81"/>
      <c r="O128" s="81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3">
        <v>1141800</v>
      </c>
      <c r="N129" s="93">
        <v>1141800</v>
      </c>
      <c r="O129" s="93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3">
        <v>37800</v>
      </c>
      <c r="N130" s="93">
        <v>37400</v>
      </c>
      <c r="O130" s="93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7" t="s">
        <v>417</v>
      </c>
      <c r="H131" s="90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1"/>
      <c r="N131" s="81"/>
      <c r="O131" s="81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7" t="s">
        <v>417</v>
      </c>
      <c r="H132" s="90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1"/>
      <c r="N132" s="81"/>
      <c r="O132" s="81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7" t="s">
        <v>417</v>
      </c>
      <c r="H133" s="90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1"/>
      <c r="N133" s="81"/>
      <c r="O133" s="81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1"/>
      <c r="N134" s="81"/>
      <c r="O134" s="81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1"/>
      <c r="N135" s="81"/>
      <c r="O135" s="81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1"/>
      <c r="N136" s="81"/>
      <c r="O136" s="81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1"/>
      <c r="N137" s="81"/>
      <c r="O137" s="81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1"/>
      <c r="N138" s="81"/>
      <c r="O138" s="81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1"/>
      <c r="N139" s="81"/>
      <c r="O139" s="81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1"/>
      <c r="N140" s="81"/>
      <c r="O140" s="81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7" t="s">
        <v>417</v>
      </c>
      <c r="H141" s="90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1"/>
      <c r="N141" s="81"/>
      <c r="O141" s="81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1"/>
      <c r="N142" s="81"/>
      <c r="O142" s="81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1"/>
      <c r="N143" s="81"/>
      <c r="O143" s="81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1"/>
      <c r="N144" s="81"/>
      <c r="O144" s="81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1"/>
      <c r="N145" s="81"/>
      <c r="O145" s="81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1"/>
      <c r="N146" s="81"/>
      <c r="O146" s="81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1"/>
      <c r="N147" s="81"/>
      <c r="O147" s="81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1"/>
      <c r="N148" s="81"/>
      <c r="O148" s="81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1"/>
      <c r="N149" s="81"/>
      <c r="O149" s="81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1"/>
      <c r="N150" s="81"/>
      <c r="O150" s="81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1"/>
      <c r="N151" s="81"/>
      <c r="O151" s="81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1"/>
      <c r="N152" s="81"/>
      <c r="O152" s="81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1"/>
      <c r="N153" s="81"/>
      <c r="O153" s="81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1"/>
      <c r="N154" s="81"/>
      <c r="O154" s="81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1"/>
      <c r="N155" s="81"/>
      <c r="O155" s="81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1"/>
      <c r="N156" s="81"/>
      <c r="O156" s="81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1"/>
      <c r="N157" s="81"/>
      <c r="O157" s="81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1"/>
      <c r="N158" s="81"/>
      <c r="O158" s="81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1"/>
      <c r="N159" s="81"/>
      <c r="O159" s="81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1"/>
      <c r="N160" s="81"/>
      <c r="O160" s="81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1"/>
      <c r="N161" s="81"/>
      <c r="O161" s="81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1"/>
      <c r="N162" s="81"/>
      <c r="O162" s="81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80">
        <f>SUM(M165+M326)</f>
        <v>17118959.640000001</v>
      </c>
      <c r="N163" s="80">
        <f t="shared" ref="N163:O163" si="12">SUM(N165+N326)</f>
        <v>14720100</v>
      </c>
      <c r="O163" s="80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80"/>
      <c r="N164" s="80"/>
      <c r="O164" s="80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80">
        <f>SUM(M167+M168+M169+M170+M171+M172+M173+M174+M175+M176+M177+M178+M179+M180+M181+M182+M183+M184+M185+M186+M187+M188+M189+M190+M191+M192+M193+M194+M195+M196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15333286.690000001</v>
      </c>
      <c r="N165" s="80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80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80"/>
      <c r="N166" s="80"/>
      <c r="O166" s="80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80"/>
      <c r="N167" s="80"/>
      <c r="O167" s="80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1"/>
      <c r="N168" s="81"/>
      <c r="O168" s="81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1"/>
      <c r="N169" s="81"/>
      <c r="O169" s="81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3">
        <v>84987.76</v>
      </c>
      <c r="N170" s="93">
        <v>84987.76</v>
      </c>
      <c r="O170" s="93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1"/>
      <c r="N171" s="81"/>
      <c r="O171" s="81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7" t="s">
        <v>417</v>
      </c>
      <c r="H172" s="90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1"/>
      <c r="N172" s="81"/>
      <c r="O172" s="81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7" t="s">
        <v>417</v>
      </c>
      <c r="H173" s="90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1"/>
      <c r="N173" s="81"/>
      <c r="O173" s="81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1"/>
      <c r="N174" s="81"/>
      <c r="O174" s="81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1"/>
      <c r="N175" s="81"/>
      <c r="O175" s="81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1"/>
      <c r="N176" s="81"/>
      <c r="O176" s="81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1"/>
      <c r="N177" s="81"/>
      <c r="O177" s="81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0"/>
      <c r="N178" s="80"/>
      <c r="O178" s="80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1"/>
      <c r="N179" s="81"/>
      <c r="O179" s="81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1"/>
      <c r="N180" s="81"/>
      <c r="O180" s="81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5">
        <v>131600</v>
      </c>
      <c r="N181" s="95">
        <v>136900</v>
      </c>
      <c r="O181" s="95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1"/>
      <c r="N182" s="81"/>
      <c r="O182" s="81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5">
        <v>307300</v>
      </c>
      <c r="N183" s="95">
        <v>319400</v>
      </c>
      <c r="O183" s="95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7" t="s">
        <v>417</v>
      </c>
      <c r="H184" s="90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1"/>
      <c r="N184" s="81"/>
      <c r="O184" s="81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7" t="s">
        <v>417</v>
      </c>
      <c r="H185" s="90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1"/>
      <c r="N185" s="81"/>
      <c r="O185" s="81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7" t="s">
        <v>417</v>
      </c>
      <c r="H186" s="90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1">
        <v>10000</v>
      </c>
      <c r="N186" s="81"/>
      <c r="O186" s="81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1"/>
      <c r="N187" s="81"/>
      <c r="O187" s="81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1"/>
      <c r="N188" s="81"/>
      <c r="O188" s="81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1"/>
      <c r="N189" s="81"/>
      <c r="O189" s="81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1"/>
      <c r="N190" s="81"/>
      <c r="O190" s="81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1"/>
      <c r="N191" s="81"/>
      <c r="O191" s="81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1"/>
      <c r="N192" s="81"/>
      <c r="O192" s="81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1"/>
      <c r="N193" s="81"/>
      <c r="O193" s="81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1"/>
      <c r="N194" s="81"/>
      <c r="O194" s="81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3">
        <v>200000</v>
      </c>
      <c r="N195" s="93">
        <v>200000</v>
      </c>
      <c r="O195" s="93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1"/>
      <c r="N196" s="81"/>
      <c r="O196" s="81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1"/>
      <c r="N197" s="81"/>
      <c r="O197" s="81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1"/>
      <c r="N198" s="81"/>
      <c r="O198" s="81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80"/>
      <c r="N199" s="80"/>
      <c r="O199" s="80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2">
        <v>324099.40000000002</v>
      </c>
      <c r="N200" s="92">
        <v>363099.4</v>
      </c>
      <c r="O200" s="92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2">
        <v>169257</v>
      </c>
      <c r="N201" s="92">
        <v>169257</v>
      </c>
      <c r="O201" s="92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2">
        <v>190776</v>
      </c>
      <c r="N202" s="92">
        <v>190776</v>
      </c>
      <c r="O202" s="92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2">
        <v>63200</v>
      </c>
      <c r="N203" s="92">
        <v>63200</v>
      </c>
      <c r="O203" s="92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80"/>
      <c r="N204" s="80"/>
      <c r="O204" s="80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7" t="s">
        <v>417</v>
      </c>
      <c r="H205" s="90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1"/>
      <c r="N205" s="81"/>
      <c r="O205" s="81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7" t="s">
        <v>417</v>
      </c>
      <c r="H206" s="90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1">
        <v>79500</v>
      </c>
      <c r="N206" s="81"/>
      <c r="O206" s="81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7" t="s">
        <v>417</v>
      </c>
      <c r="H207" s="90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1"/>
      <c r="N207" s="81"/>
      <c r="O207" s="81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7" t="s">
        <v>417</v>
      </c>
      <c r="H208" s="90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1"/>
      <c r="N208" s="81"/>
      <c r="O208" s="81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7" t="s">
        <v>417</v>
      </c>
      <c r="H209" s="90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1"/>
      <c r="N209" s="81"/>
      <c r="O209" s="81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7" t="s">
        <v>417</v>
      </c>
      <c r="H210" s="90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1"/>
      <c r="N210" s="81"/>
      <c r="O210" s="81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80"/>
      <c r="N211" s="80"/>
      <c r="O211" s="80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80"/>
      <c r="N212" s="80"/>
      <c r="O212" s="80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80"/>
      <c r="N213" s="80"/>
      <c r="O213" s="80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80"/>
      <c r="N214" s="80"/>
      <c r="O214" s="80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80"/>
      <c r="N215" s="80"/>
      <c r="O215" s="80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80"/>
      <c r="N216" s="80"/>
      <c r="O216" s="80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80"/>
      <c r="N217" s="80"/>
      <c r="O217" s="80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2">
        <v>30000</v>
      </c>
      <c r="N218" s="92">
        <v>30000</v>
      </c>
      <c r="O218" s="92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1"/>
      <c r="N219" s="81"/>
      <c r="O219" s="81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1"/>
      <c r="N220" s="81"/>
      <c r="O220" s="81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1"/>
      <c r="N221" s="81"/>
      <c r="O221" s="81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3">
        <v>250000</v>
      </c>
      <c r="N222" s="93">
        <v>250000</v>
      </c>
      <c r="O222" s="93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1"/>
      <c r="N223" s="81"/>
      <c r="O223" s="81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1"/>
      <c r="N224" s="81"/>
      <c r="O224" s="81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3">
        <v>373298</v>
      </c>
      <c r="N225" s="93">
        <v>373298</v>
      </c>
      <c r="O225" s="93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3">
        <v>79000</v>
      </c>
      <c r="N226" s="93">
        <v>79000</v>
      </c>
      <c r="O226" s="93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3">
        <v>129267.6</v>
      </c>
      <c r="N227" s="93">
        <v>129267.6</v>
      </c>
      <c r="O227" s="93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1"/>
      <c r="N228" s="81"/>
      <c r="O228" s="81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3">
        <v>340000</v>
      </c>
      <c r="N229" s="93">
        <v>340000</v>
      </c>
      <c r="O229" s="93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1"/>
      <c r="N230" s="81"/>
      <c r="O230" s="81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7" t="s">
        <v>417</v>
      </c>
      <c r="H231" s="90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1">
        <v>130000</v>
      </c>
      <c r="N231" s="81"/>
      <c r="O231" s="81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7" t="s">
        <v>417</v>
      </c>
      <c r="H232" s="90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1"/>
      <c r="N232" s="81"/>
      <c r="O232" s="81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7" t="s">
        <v>417</v>
      </c>
      <c r="H233" s="90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1">
        <v>30</v>
      </c>
      <c r="N233" s="81"/>
      <c r="O233" s="81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7" t="s">
        <v>417</v>
      </c>
      <c r="H234" s="90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1"/>
      <c r="N234" s="81"/>
      <c r="O234" s="81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7" t="s">
        <v>417</v>
      </c>
      <c r="H235" s="90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1">
        <v>400000</v>
      </c>
      <c r="N235" s="81"/>
      <c r="O235" s="81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7" t="s">
        <v>417</v>
      </c>
      <c r="H236" s="90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1"/>
      <c r="N236" s="81"/>
      <c r="O236" s="81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80"/>
      <c r="N237" s="80"/>
      <c r="O237" s="80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80"/>
      <c r="N238" s="80"/>
      <c r="O238" s="80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80"/>
      <c r="N239" s="80"/>
      <c r="O239" s="80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80"/>
      <c r="N240" s="80"/>
      <c r="O240" s="80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80"/>
      <c r="N241" s="80"/>
      <c r="O241" s="80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80"/>
      <c r="N242" s="80"/>
      <c r="O242" s="80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1"/>
      <c r="N243" s="81"/>
      <c r="O243" s="81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1"/>
      <c r="N244" s="81"/>
      <c r="O244" s="81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1"/>
      <c r="N245" s="81"/>
      <c r="O245" s="81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1"/>
      <c r="N246" s="81"/>
      <c r="O246" s="81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7" t="s">
        <v>417</v>
      </c>
      <c r="H247" s="90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1"/>
      <c r="N247" s="81"/>
      <c r="O247" s="81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1"/>
      <c r="N248" s="81"/>
      <c r="O248" s="81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1"/>
      <c r="N249" s="81"/>
      <c r="O249" s="81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1"/>
      <c r="N250" s="81"/>
      <c r="O250" s="81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1"/>
      <c r="N251" s="81"/>
      <c r="O251" s="81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7" t="s">
        <v>417</v>
      </c>
      <c r="H252" s="90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1"/>
      <c r="N252" s="81"/>
      <c r="O252" s="81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80"/>
      <c r="N253" s="80"/>
      <c r="O253" s="80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80"/>
      <c r="N254" s="80"/>
      <c r="O254" s="80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1"/>
      <c r="N255" s="81"/>
      <c r="O255" s="81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1"/>
      <c r="N256" s="81"/>
      <c r="O256" s="81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3">
        <v>800000</v>
      </c>
      <c r="N257" s="93">
        <v>800000</v>
      </c>
      <c r="O257" s="93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3">
        <v>139000</v>
      </c>
      <c r="N258" s="93">
        <v>148300</v>
      </c>
      <c r="O258" s="93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1"/>
      <c r="N259" s="81"/>
      <c r="O259" s="81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7" t="s">
        <v>417</v>
      </c>
      <c r="H260" s="90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1">
        <v>906216.6</v>
      </c>
      <c r="N260" s="81"/>
      <c r="O260" s="81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7" t="s">
        <v>417</v>
      </c>
      <c r="H261" s="90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1"/>
      <c r="N261" s="81"/>
      <c r="O261" s="81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7" t="s">
        <v>417</v>
      </c>
      <c r="H262" s="90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1"/>
      <c r="N262" s="81"/>
      <c r="O262" s="81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80"/>
      <c r="N263" s="80"/>
      <c r="O263" s="80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80"/>
      <c r="N264" s="80"/>
      <c r="O264" s="80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80"/>
      <c r="N265" s="80"/>
      <c r="O265" s="80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80"/>
      <c r="N266" s="80"/>
      <c r="O266" s="80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2">
        <v>151000</v>
      </c>
      <c r="N267" s="92">
        <v>151000</v>
      </c>
      <c r="O267" s="92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80"/>
      <c r="N268" s="80"/>
      <c r="O268" s="80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80"/>
      <c r="N269" s="80"/>
      <c r="O269" s="80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80"/>
      <c r="N270" s="80"/>
      <c r="O270" s="80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80"/>
      <c r="N271" s="80"/>
      <c r="O271" s="80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80"/>
      <c r="N272" s="80"/>
      <c r="O272" s="80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1"/>
      <c r="N273" s="81"/>
      <c r="O273" s="81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1"/>
      <c r="N274" s="81"/>
      <c r="O274" s="81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1"/>
      <c r="N275" s="81"/>
      <c r="O275" s="81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7" t="s">
        <v>417</v>
      </c>
      <c r="H276" s="90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1"/>
      <c r="N276" s="81"/>
      <c r="O276" s="81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80"/>
      <c r="N277" s="80"/>
      <c r="O277" s="80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80"/>
      <c r="N278" s="80"/>
      <c r="O278" s="80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80"/>
      <c r="N279" s="80"/>
      <c r="O279" s="80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1">
        <v>3843300</v>
      </c>
      <c r="N280" s="91">
        <v>3843300</v>
      </c>
      <c r="O280" s="91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1"/>
      <c r="N281" s="81"/>
      <c r="O281" s="81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1">
        <v>663483.88</v>
      </c>
      <c r="N282" s="81"/>
      <c r="O282" s="81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3">
        <v>4693700</v>
      </c>
      <c r="N283" s="93">
        <v>4693700</v>
      </c>
      <c r="O283" s="93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7" t="s">
        <v>417</v>
      </c>
      <c r="H284" s="90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1"/>
      <c r="N284" s="81"/>
      <c r="O284" s="81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1"/>
      <c r="N285" s="81"/>
      <c r="O285" s="81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1"/>
      <c r="N286" s="81"/>
      <c r="O286" s="81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1"/>
      <c r="N287" s="81"/>
      <c r="O287" s="81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1"/>
      <c r="N288" s="81"/>
      <c r="O288" s="81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1"/>
      <c r="N289" s="81"/>
      <c r="O289" s="81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1"/>
      <c r="N290" s="81"/>
      <c r="O290" s="81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1"/>
      <c r="N291" s="81"/>
      <c r="O291" s="81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1"/>
      <c r="N292" s="81"/>
      <c r="O292" s="81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1"/>
      <c r="N293" s="81"/>
      <c r="O293" s="81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7" t="s">
        <v>417</v>
      </c>
      <c r="H294" s="90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1"/>
      <c r="N294" s="81"/>
      <c r="O294" s="81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7" t="s">
        <v>417</v>
      </c>
      <c r="H295" s="90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1"/>
      <c r="N295" s="81"/>
      <c r="O295" s="81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80"/>
      <c r="N296" s="80"/>
      <c r="O296" s="80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80"/>
      <c r="N297" s="80"/>
      <c r="O297" s="80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1"/>
      <c r="N298" s="81"/>
      <c r="O298" s="81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1"/>
      <c r="N299" s="81"/>
      <c r="O299" s="81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1"/>
      <c r="N300" s="81"/>
      <c r="O300" s="81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1"/>
      <c r="N301" s="81"/>
      <c r="O301" s="81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7" t="s">
        <v>417</v>
      </c>
      <c r="H302" s="90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1"/>
      <c r="N302" s="81"/>
      <c r="O302" s="81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7" t="s">
        <v>417</v>
      </c>
      <c r="H303" s="90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1"/>
      <c r="N303" s="81"/>
      <c r="O303" s="81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80"/>
      <c r="N304" s="80"/>
      <c r="O304" s="80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80"/>
      <c r="N305" s="80"/>
      <c r="O305" s="80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80"/>
      <c r="N306" s="80"/>
      <c r="O306" s="80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80"/>
      <c r="N307" s="80"/>
      <c r="O307" s="80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1">
        <v>14056.21</v>
      </c>
      <c r="N308" s="81"/>
      <c r="O308" s="81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1"/>
      <c r="N309" s="81"/>
      <c r="O309" s="81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3">
        <v>530214.24</v>
      </c>
      <c r="N310" s="93">
        <v>530214.24</v>
      </c>
      <c r="O310" s="93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1"/>
      <c r="N311" s="81"/>
      <c r="O311" s="81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7" t="s">
        <v>417</v>
      </c>
      <c r="H312" s="90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1">
        <v>300000</v>
      </c>
      <c r="N312" s="81"/>
      <c r="O312" s="81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7" t="s">
        <v>417</v>
      </c>
      <c r="H313" s="90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1"/>
      <c r="N313" s="81"/>
      <c r="O313" s="81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80"/>
      <c r="N314" s="80"/>
      <c r="O314" s="80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80"/>
      <c r="N315" s="80"/>
      <c r="O315" s="80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80"/>
      <c r="N316" s="80"/>
      <c r="O316" s="80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80"/>
      <c r="N317" s="80"/>
      <c r="O317" s="80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80"/>
      <c r="N318" s="80"/>
      <c r="O318" s="80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1"/>
      <c r="N319" s="81"/>
      <c r="O319" s="81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64" t="s">
        <v>14</v>
      </c>
      <c r="H320" s="65" t="s">
        <v>15</v>
      </c>
      <c r="I320" s="63" t="s">
        <v>414</v>
      </c>
      <c r="J320" s="63" t="s">
        <v>24</v>
      </c>
      <c r="K320" s="63" t="s">
        <v>199</v>
      </c>
      <c r="L320" s="64" t="s">
        <v>18</v>
      </c>
      <c r="M320" s="81"/>
      <c r="N320" s="81"/>
      <c r="O320" s="81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1"/>
      <c r="N321" s="81"/>
      <c r="O321" s="81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1"/>
      <c r="N322" s="81"/>
      <c r="O322" s="81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1"/>
      <c r="N323" s="81"/>
      <c r="O323" s="81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1"/>
      <c r="N324" s="81"/>
      <c r="O324" s="81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7" t="s">
        <v>417</v>
      </c>
      <c r="H325" s="90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1"/>
      <c r="N325" s="81"/>
      <c r="O325" s="81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80">
        <f>SUM(M328+M329+M330+M331+M332+M333+M334+M335+M336)</f>
        <v>1785672.95</v>
      </c>
      <c r="N326" s="80">
        <f t="shared" ref="N326:O326" si="14">SUM(N328+N329+N330+N331+N332+N333+N334+N335+N336)</f>
        <v>1824400</v>
      </c>
      <c r="O326" s="80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80"/>
      <c r="N327" s="80"/>
      <c r="O327" s="80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80"/>
      <c r="N328" s="80"/>
      <c r="O328" s="80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1"/>
      <c r="N329" s="81"/>
      <c r="O329" s="81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1"/>
      <c r="N330" s="81"/>
      <c r="O330" s="81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5">
        <v>845000</v>
      </c>
      <c r="N331" s="95">
        <v>878800</v>
      </c>
      <c r="O331" s="95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5">
        <v>44300</v>
      </c>
      <c r="N332" s="95">
        <v>46100</v>
      </c>
      <c r="O332" s="95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5">
        <v>873400</v>
      </c>
      <c r="N333" s="95">
        <v>899500</v>
      </c>
      <c r="O333" s="95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7" t="s">
        <v>417</v>
      </c>
      <c r="H334" s="90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1">
        <v>10000</v>
      </c>
      <c r="N334" s="81"/>
      <c r="O334" s="81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7" t="s">
        <v>417</v>
      </c>
      <c r="H335" s="90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1">
        <v>12972.95</v>
      </c>
      <c r="N335" s="81"/>
      <c r="O335" s="81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7" t="s">
        <v>417</v>
      </c>
      <c r="H336" s="90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1"/>
      <c r="N336" s="81"/>
      <c r="O336" s="81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/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/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5"/>
      <c r="N343" s="75"/>
      <c r="O343" s="75"/>
    </row>
    <row r="344" spans="1:15" s="28" customFormat="1" ht="13.15" customHeight="1">
      <c r="M344" s="75"/>
      <c r="N344" s="75"/>
      <c r="O344" s="75"/>
    </row>
    <row r="345" spans="1:15" s="28" customFormat="1" ht="13.15" customHeight="1">
      <c r="M345" s="75"/>
      <c r="N345" s="75"/>
      <c r="O345" s="75"/>
    </row>
    <row r="346" spans="1:15" s="28" customFormat="1" ht="13.15" customHeight="1">
      <c r="M346" s="75"/>
      <c r="N346" s="75"/>
      <c r="O346" s="75"/>
    </row>
    <row r="347" spans="1:15" s="28" customFormat="1" ht="13.15" customHeight="1">
      <c r="M347" s="75"/>
      <c r="N347" s="75"/>
      <c r="O347" s="75"/>
    </row>
    <row r="348" spans="1:15" s="28" customFormat="1" ht="13.15" customHeight="1">
      <c r="M348" s="75"/>
      <c r="N348" s="75"/>
      <c r="O348" s="75"/>
    </row>
    <row r="349" spans="1:15" s="28" customFormat="1" ht="13.15" customHeight="1">
      <c r="M349" s="75"/>
      <c r="N349" s="75"/>
      <c r="O349" s="75"/>
    </row>
    <row r="350" spans="1:15" s="28" customFormat="1" ht="13.15" customHeight="1">
      <c r="M350" s="75"/>
      <c r="N350" s="75"/>
      <c r="O350" s="75"/>
    </row>
    <row r="351" spans="1:15" s="28" customFormat="1" ht="13.15" customHeight="1">
      <c r="M351" s="75"/>
      <c r="N351" s="75"/>
      <c r="O351" s="75"/>
    </row>
    <row r="352" spans="1:15" s="28" customFormat="1" ht="13.15" customHeight="1">
      <c r="M352" s="75"/>
      <c r="N352" s="75"/>
      <c r="O352" s="75"/>
    </row>
    <row r="353" spans="1:15" s="28" customFormat="1" ht="13.15" customHeight="1">
      <c r="M353" s="75"/>
      <c r="N353" s="75"/>
      <c r="O353" s="75"/>
    </row>
    <row r="354" spans="1:15" s="28" customFormat="1" ht="13.15" customHeight="1">
      <c r="M354" s="75"/>
      <c r="N354" s="75"/>
      <c r="O354" s="75"/>
    </row>
    <row r="355" spans="1:15" s="11" customFormat="1" ht="30" customHeight="1">
      <c r="A355" s="132"/>
      <c r="B355" s="133"/>
      <c r="C355" s="133"/>
      <c r="D355" s="133"/>
      <c r="E355" s="133"/>
      <c r="F355" s="133"/>
      <c r="G355" s="133"/>
      <c r="H355" s="133"/>
      <c r="I355" s="133"/>
      <c r="J355" s="34"/>
      <c r="K355" s="34"/>
      <c r="L355" s="35"/>
      <c r="M355" s="35"/>
      <c r="N355" s="35"/>
      <c r="O355" s="35"/>
    </row>
    <row r="356" spans="1:15" ht="12.75">
      <c r="A356" s="134" t="s">
        <v>331</v>
      </c>
      <c r="B356" s="136" t="s">
        <v>0</v>
      </c>
      <c r="C356" s="137"/>
      <c r="D356" s="138"/>
      <c r="E356" s="134" t="s">
        <v>386</v>
      </c>
      <c r="F356" s="134" t="s">
        <v>387</v>
      </c>
      <c r="G356" s="134" t="s">
        <v>332</v>
      </c>
      <c r="H356" s="142" t="s">
        <v>333</v>
      </c>
      <c r="I356" s="142"/>
      <c r="J356" s="142"/>
      <c r="K356" s="142"/>
    </row>
    <row r="357" spans="1:15" ht="43.5" customHeight="1">
      <c r="A357" s="135"/>
      <c r="B357" s="139"/>
      <c r="C357" s="140"/>
      <c r="D357" s="141"/>
      <c r="E357" s="135"/>
      <c r="F357" s="135"/>
      <c r="G357" s="135"/>
      <c r="H357" s="39" t="s">
        <v>435</v>
      </c>
      <c r="I357" s="39" t="s">
        <v>436</v>
      </c>
      <c r="J357" s="39" t="s">
        <v>437</v>
      </c>
      <c r="K357" s="40" t="s">
        <v>334</v>
      </c>
    </row>
    <row r="358" spans="1:15" ht="13.5" customHeight="1">
      <c r="A358" s="40">
        <v>1</v>
      </c>
      <c r="B358" s="143">
        <v>2</v>
      </c>
      <c r="C358" s="144"/>
      <c r="D358" s="145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6" t="s">
        <v>336</v>
      </c>
      <c r="C359" s="147"/>
      <c r="D359" s="148"/>
      <c r="E359" s="41" t="s">
        <v>337</v>
      </c>
      <c r="F359" s="41" t="s">
        <v>303</v>
      </c>
      <c r="G359" s="96" t="s">
        <v>438</v>
      </c>
      <c r="H359" s="100">
        <f>SUM(H360+H366)</f>
        <v>17118959.640000001</v>
      </c>
      <c r="I359" s="100">
        <f t="shared" ref="I359:J359" si="15">SUM(I360+I366)</f>
        <v>14720100</v>
      </c>
      <c r="J359" s="100">
        <f t="shared" si="15"/>
        <v>14809300</v>
      </c>
      <c r="K359" s="41"/>
    </row>
    <row r="360" spans="1:15" ht="148.5" customHeight="1">
      <c r="A360" s="42" t="s">
        <v>338</v>
      </c>
      <c r="B360" s="149" t="s">
        <v>339</v>
      </c>
      <c r="C360" s="150"/>
      <c r="D360" s="151"/>
      <c r="E360" s="42" t="s">
        <v>340</v>
      </c>
      <c r="F360" s="41" t="s">
        <v>303</v>
      </c>
      <c r="G360" s="96" t="s">
        <v>438</v>
      </c>
      <c r="H360" s="101">
        <f>SUM(H361+H362)</f>
        <v>11816362.43</v>
      </c>
      <c r="I360" s="101">
        <f t="shared" ref="I360:J360" si="16">SUM(I361+I362)</f>
        <v>11816362.43</v>
      </c>
      <c r="J360" s="101">
        <f t="shared" si="16"/>
        <v>11816362.43</v>
      </c>
      <c r="K360" s="42"/>
    </row>
    <row r="361" spans="1:15" ht="48" customHeight="1">
      <c r="A361" s="42" t="s">
        <v>341</v>
      </c>
      <c r="B361" s="152" t="s">
        <v>342</v>
      </c>
      <c r="C361" s="153"/>
      <c r="D361" s="154"/>
      <c r="E361" s="42" t="s">
        <v>343</v>
      </c>
      <c r="F361" s="41" t="s">
        <v>303</v>
      </c>
      <c r="G361" s="96" t="s">
        <v>438</v>
      </c>
      <c r="H361" s="101"/>
      <c r="I361" s="101"/>
      <c r="J361" s="101"/>
      <c r="K361" s="42"/>
    </row>
    <row r="362" spans="1:15" ht="45.75" customHeight="1">
      <c r="A362" s="42" t="s">
        <v>344</v>
      </c>
      <c r="B362" s="152" t="s">
        <v>388</v>
      </c>
      <c r="C362" s="153"/>
      <c r="D362" s="154"/>
      <c r="E362" s="42" t="s">
        <v>345</v>
      </c>
      <c r="F362" s="41" t="s">
        <v>303</v>
      </c>
      <c r="G362" s="96" t="s">
        <v>438</v>
      </c>
      <c r="H362" s="97">
        <v>11816362.43</v>
      </c>
      <c r="I362" s="97">
        <v>11816362.43</v>
      </c>
      <c r="J362" s="97">
        <v>11816362.43</v>
      </c>
      <c r="K362" s="42"/>
    </row>
    <row r="363" spans="1:15" ht="15" customHeight="1">
      <c r="A363" s="43" t="s">
        <v>346</v>
      </c>
      <c r="B363" s="155" t="s">
        <v>347</v>
      </c>
      <c r="C363" s="156"/>
      <c r="D363" s="157"/>
      <c r="E363" s="43" t="s">
        <v>348</v>
      </c>
      <c r="F363" s="41" t="s">
        <v>303</v>
      </c>
      <c r="G363" s="98" t="s">
        <v>438</v>
      </c>
      <c r="H363" s="99">
        <v>11816362.43</v>
      </c>
      <c r="I363" s="99">
        <v>11816362.43</v>
      </c>
      <c r="J363" s="99">
        <v>11816362.43</v>
      </c>
      <c r="K363" s="43"/>
    </row>
    <row r="364" spans="1:15" ht="15" customHeight="1">
      <c r="A364" s="43"/>
      <c r="B364" s="155" t="s">
        <v>389</v>
      </c>
      <c r="C364" s="156"/>
      <c r="D364" s="157"/>
      <c r="E364" s="43" t="s">
        <v>349</v>
      </c>
      <c r="F364" s="41" t="s">
        <v>303</v>
      </c>
      <c r="G364" s="98" t="s">
        <v>438</v>
      </c>
      <c r="H364" s="102"/>
      <c r="I364" s="102"/>
      <c r="J364" s="102"/>
      <c r="K364" s="43"/>
    </row>
    <row r="365" spans="1:15" ht="15" customHeight="1">
      <c r="A365" s="43" t="s">
        <v>350</v>
      </c>
      <c r="B365" s="155" t="s">
        <v>351</v>
      </c>
      <c r="C365" s="156"/>
      <c r="D365" s="157"/>
      <c r="E365" s="43" t="s">
        <v>352</v>
      </c>
      <c r="F365" s="41" t="s">
        <v>303</v>
      </c>
      <c r="G365" s="98" t="s">
        <v>438</v>
      </c>
      <c r="H365" s="102"/>
      <c r="I365" s="102"/>
      <c r="J365" s="102"/>
      <c r="K365" s="43"/>
    </row>
    <row r="366" spans="1:15" ht="45.75" customHeight="1">
      <c r="A366" s="42" t="s">
        <v>353</v>
      </c>
      <c r="B366" s="152" t="s">
        <v>354</v>
      </c>
      <c r="C366" s="153"/>
      <c r="D366" s="154"/>
      <c r="E366" s="42" t="s">
        <v>355</v>
      </c>
      <c r="F366" s="41" t="s">
        <v>303</v>
      </c>
      <c r="G366" s="96" t="s">
        <v>438</v>
      </c>
      <c r="H366" s="101">
        <f>SUM(H367+H370+H374+H376+H379)</f>
        <v>5302597.21</v>
      </c>
      <c r="I366" s="101">
        <f t="shared" ref="I366:J366" si="17">SUM(I367+I370+I374+I376+I379)</f>
        <v>2903737.57</v>
      </c>
      <c r="J366" s="101">
        <f t="shared" si="17"/>
        <v>2992937.57</v>
      </c>
      <c r="K366" s="42"/>
    </row>
    <row r="367" spans="1:15" ht="48.75" customHeight="1">
      <c r="A367" s="42" t="s">
        <v>356</v>
      </c>
      <c r="B367" s="152" t="s">
        <v>357</v>
      </c>
      <c r="C367" s="153"/>
      <c r="D367" s="154"/>
      <c r="E367" s="42" t="s">
        <v>358</v>
      </c>
      <c r="F367" s="41" t="s">
        <v>303</v>
      </c>
      <c r="G367" s="96" t="s">
        <v>438</v>
      </c>
      <c r="H367" s="101">
        <f>SUM(H368+H369)</f>
        <v>3565853.53</v>
      </c>
      <c r="I367" s="101">
        <f t="shared" ref="I367:J367" si="18">SUM(I368+I369)</f>
        <v>1844533.98</v>
      </c>
      <c r="J367" s="101">
        <f t="shared" si="18"/>
        <v>1933733.98</v>
      </c>
      <c r="K367" s="42"/>
    </row>
    <row r="368" spans="1:15" ht="23.25" customHeight="1">
      <c r="A368" s="42" t="s">
        <v>359</v>
      </c>
      <c r="B368" s="152" t="s">
        <v>360</v>
      </c>
      <c r="C368" s="153"/>
      <c r="D368" s="154"/>
      <c r="E368" s="42" t="s">
        <v>361</v>
      </c>
      <c r="F368" s="41" t="s">
        <v>303</v>
      </c>
      <c r="G368" s="96" t="s">
        <v>438</v>
      </c>
      <c r="H368" s="101">
        <v>3565853.53</v>
      </c>
      <c r="I368" s="97">
        <v>1844533.98</v>
      </c>
      <c r="J368" s="97">
        <v>1933733.98</v>
      </c>
      <c r="K368" s="42"/>
    </row>
    <row r="369" spans="1:11" ht="15" customHeight="1">
      <c r="A369" s="42" t="s">
        <v>362</v>
      </c>
      <c r="B369" s="158" t="s">
        <v>390</v>
      </c>
      <c r="C369" s="156"/>
      <c r="D369" s="157"/>
      <c r="E369" s="42" t="s">
        <v>363</v>
      </c>
      <c r="F369" s="41" t="s">
        <v>303</v>
      </c>
      <c r="G369" s="96" t="s">
        <v>438</v>
      </c>
      <c r="H369" s="101"/>
      <c r="I369" s="101"/>
      <c r="J369" s="101"/>
      <c r="K369" s="42"/>
    </row>
    <row r="370" spans="1:11" ht="36" customHeight="1">
      <c r="A370" s="42" t="s">
        <v>364</v>
      </c>
      <c r="B370" s="152" t="s">
        <v>365</v>
      </c>
      <c r="C370" s="153"/>
      <c r="D370" s="154"/>
      <c r="E370" s="42" t="s">
        <v>366</v>
      </c>
      <c r="F370" s="41" t="s">
        <v>303</v>
      </c>
      <c r="G370" s="96" t="s">
        <v>438</v>
      </c>
      <c r="H370" s="97">
        <v>181000</v>
      </c>
      <c r="I370" s="97">
        <v>181000</v>
      </c>
      <c r="J370" s="97">
        <v>181000</v>
      </c>
      <c r="K370" s="42"/>
    </row>
    <row r="371" spans="1:11" ht="23.25" customHeight="1">
      <c r="A371" s="42" t="s">
        <v>367</v>
      </c>
      <c r="B371" s="152" t="s">
        <v>360</v>
      </c>
      <c r="C371" s="153"/>
      <c r="D371" s="154"/>
      <c r="E371" s="42" t="s">
        <v>368</v>
      </c>
      <c r="F371" s="41" t="s">
        <v>303</v>
      </c>
      <c r="G371" s="96" t="s">
        <v>438</v>
      </c>
      <c r="H371" s="97">
        <v>181000</v>
      </c>
      <c r="I371" s="97">
        <v>181000</v>
      </c>
      <c r="J371" s="97">
        <v>181000</v>
      </c>
      <c r="K371" s="42"/>
    </row>
    <row r="372" spans="1:11" ht="15" customHeight="1">
      <c r="A372" s="43"/>
      <c r="B372" s="155" t="s">
        <v>391</v>
      </c>
      <c r="C372" s="156"/>
      <c r="D372" s="157"/>
      <c r="E372" s="43" t="s">
        <v>369</v>
      </c>
      <c r="F372" s="41" t="s">
        <v>303</v>
      </c>
      <c r="G372" s="98" t="s">
        <v>438</v>
      </c>
      <c r="H372" s="102"/>
      <c r="I372" s="102"/>
      <c r="J372" s="102"/>
      <c r="K372" s="43"/>
    </row>
    <row r="373" spans="1:11" ht="15" customHeight="1">
      <c r="A373" s="42" t="s">
        <v>370</v>
      </c>
      <c r="B373" s="158" t="s">
        <v>390</v>
      </c>
      <c r="C373" s="156"/>
      <c r="D373" s="157"/>
      <c r="E373" s="42" t="s">
        <v>371</v>
      </c>
      <c r="F373" s="41" t="s">
        <v>303</v>
      </c>
      <c r="G373" s="96" t="s">
        <v>438</v>
      </c>
      <c r="H373" s="101"/>
      <c r="I373" s="101"/>
      <c r="J373" s="101"/>
      <c r="K373" s="42"/>
    </row>
    <row r="374" spans="1:11" ht="26.25" customHeight="1">
      <c r="A374" s="42" t="s">
        <v>372</v>
      </c>
      <c r="B374" s="152" t="s">
        <v>373</v>
      </c>
      <c r="C374" s="153"/>
      <c r="D374" s="154"/>
      <c r="E374" s="42" t="s">
        <v>374</v>
      </c>
      <c r="F374" s="41" t="s">
        <v>303</v>
      </c>
      <c r="G374" s="96" t="s">
        <v>438</v>
      </c>
      <c r="H374" s="101"/>
      <c r="I374" s="101"/>
      <c r="J374" s="101"/>
      <c r="K374" s="42"/>
    </row>
    <row r="375" spans="1:11" ht="15" customHeight="1">
      <c r="A375" s="43"/>
      <c r="B375" s="155" t="s">
        <v>389</v>
      </c>
      <c r="C375" s="156"/>
      <c r="D375" s="157"/>
      <c r="E375" s="43" t="s">
        <v>375</v>
      </c>
      <c r="F375" s="41" t="s">
        <v>303</v>
      </c>
      <c r="G375" s="98" t="s">
        <v>438</v>
      </c>
      <c r="H375" s="102"/>
      <c r="I375" s="102"/>
      <c r="J375" s="102"/>
      <c r="K375" s="43"/>
    </row>
    <row r="376" spans="1:11" ht="15" customHeight="1">
      <c r="A376" s="42" t="s">
        <v>376</v>
      </c>
      <c r="B376" s="158" t="s">
        <v>377</v>
      </c>
      <c r="C376" s="156"/>
      <c r="D376" s="157"/>
      <c r="E376" s="42" t="s">
        <v>378</v>
      </c>
      <c r="F376" s="41" t="s">
        <v>303</v>
      </c>
      <c r="G376" s="96" t="s">
        <v>438</v>
      </c>
      <c r="H376" s="101"/>
      <c r="I376" s="101"/>
      <c r="J376" s="101"/>
      <c r="K376" s="42"/>
    </row>
    <row r="377" spans="1:11" ht="23.25" customHeight="1">
      <c r="A377" s="42" t="s">
        <v>379</v>
      </c>
      <c r="B377" s="152" t="s">
        <v>360</v>
      </c>
      <c r="C377" s="153"/>
      <c r="D377" s="154"/>
      <c r="E377" s="42" t="s">
        <v>380</v>
      </c>
      <c r="F377" s="41" t="s">
        <v>303</v>
      </c>
      <c r="G377" s="96" t="s">
        <v>438</v>
      </c>
      <c r="H377" s="101"/>
      <c r="I377" s="101"/>
      <c r="J377" s="101"/>
      <c r="K377" s="42"/>
    </row>
    <row r="378" spans="1:11" ht="15" customHeight="1">
      <c r="A378" s="42" t="s">
        <v>381</v>
      </c>
      <c r="B378" s="158" t="s">
        <v>390</v>
      </c>
      <c r="C378" s="156"/>
      <c r="D378" s="157"/>
      <c r="E378" s="42" t="s">
        <v>382</v>
      </c>
      <c r="F378" s="41" t="s">
        <v>303</v>
      </c>
      <c r="G378" s="96" t="s">
        <v>438</v>
      </c>
      <c r="H378" s="101"/>
      <c r="I378" s="101"/>
      <c r="J378" s="101"/>
      <c r="K378" s="42"/>
    </row>
    <row r="379" spans="1:11" ht="15.75" customHeight="1">
      <c r="A379" s="42" t="s">
        <v>383</v>
      </c>
      <c r="B379" s="158" t="s">
        <v>384</v>
      </c>
      <c r="C379" s="156"/>
      <c r="D379" s="157"/>
      <c r="E379" s="42" t="s">
        <v>385</v>
      </c>
      <c r="F379" s="41" t="s">
        <v>303</v>
      </c>
      <c r="G379" s="96" t="s">
        <v>438</v>
      </c>
      <c r="H379" s="101">
        <f>SUM(H380+H382)</f>
        <v>1555743.68</v>
      </c>
      <c r="I379" s="101">
        <f t="shared" ref="I379:J379" si="19">SUM(I380+I382)</f>
        <v>878203.59</v>
      </c>
      <c r="J379" s="101">
        <f t="shared" si="19"/>
        <v>878203.59</v>
      </c>
      <c r="K379" s="42"/>
    </row>
    <row r="380" spans="1:11" ht="22.5" customHeight="1">
      <c r="A380" s="42" t="s">
        <v>392</v>
      </c>
      <c r="B380" s="152" t="s">
        <v>360</v>
      </c>
      <c r="C380" s="153"/>
      <c r="D380" s="154"/>
      <c r="E380" s="42" t="s">
        <v>393</v>
      </c>
      <c r="F380" s="41" t="s">
        <v>303</v>
      </c>
      <c r="G380" s="96" t="s">
        <v>438</v>
      </c>
      <c r="H380" s="101">
        <v>1555743.68</v>
      </c>
      <c r="I380" s="101">
        <v>878203.59</v>
      </c>
      <c r="J380" s="101">
        <v>878203.59</v>
      </c>
      <c r="K380" s="42"/>
    </row>
    <row r="381" spans="1:11" ht="15" customHeight="1">
      <c r="A381" s="43"/>
      <c r="B381" s="155" t="s">
        <v>389</v>
      </c>
      <c r="C381" s="156"/>
      <c r="D381" s="157"/>
      <c r="E381" s="43" t="s">
        <v>394</v>
      </c>
      <c r="F381" s="41" t="s">
        <v>303</v>
      </c>
      <c r="G381" s="98" t="s">
        <v>438</v>
      </c>
      <c r="H381" s="102"/>
      <c r="I381" s="102"/>
      <c r="J381" s="102"/>
      <c r="K381" s="43"/>
    </row>
    <row r="382" spans="1:11" ht="15" customHeight="1">
      <c r="A382" s="42" t="s">
        <v>395</v>
      </c>
      <c r="B382" s="158" t="s">
        <v>351</v>
      </c>
      <c r="C382" s="156"/>
      <c r="D382" s="157"/>
      <c r="E382" s="42" t="s">
        <v>396</v>
      </c>
      <c r="F382" s="41" t="s">
        <v>303</v>
      </c>
      <c r="G382" s="96" t="s">
        <v>438</v>
      </c>
      <c r="H382" s="101"/>
      <c r="I382" s="101"/>
      <c r="J382" s="101"/>
      <c r="K382" s="42"/>
    </row>
    <row r="383" spans="1:11" ht="45.75" customHeight="1">
      <c r="A383" s="42" t="s">
        <v>24</v>
      </c>
      <c r="B383" s="152" t="s">
        <v>397</v>
      </c>
      <c r="C383" s="153"/>
      <c r="D383" s="154"/>
      <c r="E383" s="42" t="s">
        <v>398</v>
      </c>
      <c r="F383" s="41" t="s">
        <v>303</v>
      </c>
      <c r="G383" s="96" t="s">
        <v>438</v>
      </c>
      <c r="H383" s="101">
        <f>SUM(H384)</f>
        <v>5302597.21</v>
      </c>
      <c r="I383" s="101">
        <f t="shared" ref="I383:J383" si="20">SUM(I384)</f>
        <v>2903737.57</v>
      </c>
      <c r="J383" s="101">
        <f t="shared" si="20"/>
        <v>2992937.57</v>
      </c>
      <c r="K383" s="42"/>
    </row>
    <row r="384" spans="1:11" ht="15" customHeight="1">
      <c r="A384" s="42"/>
      <c r="B384" s="158" t="s">
        <v>399</v>
      </c>
      <c r="C384" s="156"/>
      <c r="D384" s="157"/>
      <c r="E384" s="42" t="s">
        <v>400</v>
      </c>
      <c r="F384" s="41" t="s">
        <v>303</v>
      </c>
      <c r="G384" s="96" t="s">
        <v>438</v>
      </c>
      <c r="H384" s="101">
        <f>SUM(H367+H370+H379)</f>
        <v>5302597.21</v>
      </c>
      <c r="I384" s="101">
        <f t="shared" ref="I384:J384" si="21">SUM(I367+I370+I379)</f>
        <v>2903737.57</v>
      </c>
      <c r="J384" s="101">
        <f t="shared" si="21"/>
        <v>2992937.57</v>
      </c>
      <c r="K384" s="42"/>
    </row>
    <row r="385" spans="1:15" ht="44.25" customHeight="1">
      <c r="A385" s="42" t="s">
        <v>335</v>
      </c>
      <c r="B385" s="152" t="s">
        <v>401</v>
      </c>
      <c r="C385" s="153"/>
      <c r="D385" s="154"/>
      <c r="E385" s="42" t="s">
        <v>402</v>
      </c>
      <c r="F385" s="41" t="s">
        <v>303</v>
      </c>
      <c r="G385" s="96" t="s">
        <v>438</v>
      </c>
      <c r="H385" s="101"/>
      <c r="I385" s="101"/>
      <c r="J385" s="101"/>
      <c r="K385" s="42"/>
    </row>
    <row r="386" spans="1:15" ht="15" customHeight="1">
      <c r="A386" s="42"/>
      <c r="B386" s="159" t="s">
        <v>399</v>
      </c>
      <c r="C386" s="160"/>
      <c r="D386" s="161"/>
      <c r="E386" s="42" t="s">
        <v>403</v>
      </c>
      <c r="F386" s="41" t="s">
        <v>303</v>
      </c>
      <c r="G386" s="96" t="s">
        <v>438</v>
      </c>
      <c r="H386" s="101"/>
      <c r="I386" s="101"/>
      <c r="J386" s="101"/>
      <c r="K386" s="42"/>
    </row>
    <row r="387" spans="1:15" ht="12.75"/>
    <row r="388" spans="1:15" s="11" customFormat="1" ht="30" customHeight="1">
      <c r="A388" s="37" t="s">
        <v>323</v>
      </c>
      <c r="B388" s="162" t="s">
        <v>439</v>
      </c>
      <c r="C388" s="162"/>
      <c r="D388" s="34"/>
      <c r="E388" s="163" t="s">
        <v>326</v>
      </c>
      <c r="F388" s="163"/>
      <c r="G388" s="34"/>
      <c r="H388" s="164" t="s">
        <v>440</v>
      </c>
      <c r="I388" s="164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65" t="s">
        <v>325</v>
      </c>
      <c r="C389" s="165"/>
      <c r="D389" s="34"/>
      <c r="E389" s="166" t="s">
        <v>287</v>
      </c>
      <c r="F389" s="166"/>
      <c r="G389" s="34"/>
      <c r="H389" s="163" t="s">
        <v>288</v>
      </c>
      <c r="I389" s="163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62" t="s">
        <v>441</v>
      </c>
      <c r="C391" s="162"/>
      <c r="D391" s="34"/>
      <c r="E391" s="163" t="s">
        <v>326</v>
      </c>
      <c r="F391" s="163"/>
      <c r="G391" s="34"/>
      <c r="H391" s="164" t="s">
        <v>442</v>
      </c>
      <c r="I391" s="164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65" t="s">
        <v>325</v>
      </c>
      <c r="C392" s="165"/>
      <c r="D392" s="34"/>
      <c r="E392" s="166" t="s">
        <v>287</v>
      </c>
      <c r="F392" s="166"/>
      <c r="G392" s="34"/>
      <c r="H392" s="163" t="s">
        <v>288</v>
      </c>
      <c r="I392" s="163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7"/>
      <c r="N396" s="77"/>
      <c r="O396" s="77"/>
    </row>
    <row r="397" spans="1:15" s="44" customFormat="1" ht="11.25">
      <c r="M397" s="77"/>
      <c r="N397" s="77"/>
      <c r="O397" s="77"/>
    </row>
    <row r="398" spans="1:15" s="44" customFormat="1" ht="11.25">
      <c r="M398" s="77"/>
      <c r="N398" s="77"/>
      <c r="O398" s="77"/>
    </row>
    <row r="399" spans="1:15" s="44" customFormat="1" ht="11.25">
      <c r="M399" s="77"/>
      <c r="N399" s="77"/>
      <c r="O399" s="77"/>
    </row>
    <row r="400" spans="1:15" s="44" customFormat="1" ht="11.25">
      <c r="M400" s="77"/>
      <c r="N400" s="77"/>
      <c r="O400" s="77"/>
    </row>
    <row r="401" spans="13:15" s="44" customFormat="1" ht="11.25">
      <c r="M401" s="77"/>
      <c r="N401" s="77"/>
      <c r="O401" s="77"/>
    </row>
    <row r="402" spans="13:15" s="44" customFormat="1" ht="11.25">
      <c r="M402" s="77"/>
      <c r="N402" s="77"/>
      <c r="O402" s="77"/>
    </row>
    <row r="403" spans="13:15" s="44" customFormat="1" ht="11.25">
      <c r="M403" s="77"/>
      <c r="N403" s="77"/>
      <c r="O403" s="77"/>
    </row>
  </sheetData>
  <mergeCells count="62">
    <mergeCell ref="B391:C391"/>
    <mergeCell ref="E391:F391"/>
    <mergeCell ref="H391:I391"/>
    <mergeCell ref="B392:C392"/>
    <mergeCell ref="E392:F392"/>
    <mergeCell ref="H392:I392"/>
    <mergeCell ref="E388:F388"/>
    <mergeCell ref="H388:I388"/>
    <mergeCell ref="B389:C389"/>
    <mergeCell ref="E389:F389"/>
    <mergeCell ref="H389:I389"/>
    <mergeCell ref="B383:D383"/>
    <mergeCell ref="B384:D384"/>
    <mergeCell ref="B385:D385"/>
    <mergeCell ref="B386:D386"/>
    <mergeCell ref="B388:C388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A355:I355"/>
    <mergeCell ref="A356:A357"/>
    <mergeCell ref="B356:D357"/>
    <mergeCell ref="E356:E357"/>
    <mergeCell ref="F356:F357"/>
    <mergeCell ref="G356:G357"/>
    <mergeCell ref="H356:K356"/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2022-03-31T11:31:24Z</cp:lastPrinted>
  <dcterms:created xsi:type="dcterms:W3CDTF">2021-12-24T15:56:24Z</dcterms:created>
  <dcterms:modified xsi:type="dcterms:W3CDTF">2022-04-12T08:21:44Z</dcterms:modified>
</cp:coreProperties>
</file>